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F0051A08-F1DA-496C-B4FD-60A48DEEBE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Лист1!$A$3:$F$72</definedName>
    <definedName name="_xlnm.Print_Titles" localSheetId="0">Лист1!$3:$3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6" i="3"/>
  <c r="F17" i="3"/>
  <c r="F18" i="3"/>
  <c r="F19" i="3"/>
  <c r="F21" i="3"/>
  <c r="F23" i="3"/>
  <c r="F24" i="3"/>
  <c r="F25" i="3"/>
  <c r="F27" i="3"/>
  <c r="F28" i="3"/>
  <c r="F29" i="3"/>
  <c r="F30" i="3"/>
  <c r="F34" i="3"/>
  <c r="F36" i="3"/>
  <c r="F37" i="3"/>
  <c r="F38" i="3"/>
  <c r="F39" i="3"/>
  <c r="F40" i="3"/>
  <c r="F41" i="3"/>
  <c r="F42" i="3"/>
  <c r="F43" i="3"/>
  <c r="F44" i="3"/>
  <c r="F45" i="3"/>
  <c r="F46" i="3"/>
  <c r="F48" i="3"/>
  <c r="F49" i="3"/>
  <c r="F50" i="3"/>
  <c r="F51" i="3"/>
  <c r="F52" i="3"/>
  <c r="F53" i="3"/>
  <c r="F54" i="3"/>
  <c r="F55" i="3"/>
  <c r="F56" i="3"/>
  <c r="F57" i="3"/>
  <c r="F59" i="3"/>
  <c r="F61" i="3"/>
  <c r="F64" i="3"/>
  <c r="F67" i="3"/>
  <c r="F68" i="3"/>
  <c r="F69" i="3"/>
  <c r="F70" i="3"/>
  <c r="F71" i="3"/>
  <c r="F72" i="3"/>
  <c r="E5" i="3" l="1"/>
  <c r="E47" i="3" l="1"/>
  <c r="D41" i="3" l="1"/>
  <c r="D55" i="3"/>
  <c r="E60" i="3" l="1"/>
  <c r="D60" i="3"/>
  <c r="D34" i="3"/>
  <c r="F60" i="3" l="1"/>
  <c r="E62" i="3"/>
  <c r="E58" i="3"/>
  <c r="E68" i="3"/>
  <c r="D68" i="3"/>
  <c r="D65" i="3" s="1"/>
  <c r="D52" i="3"/>
  <c r="D51" i="3"/>
  <c r="D50" i="3"/>
  <c r="D49" i="3"/>
  <c r="D45" i="3"/>
  <c r="D44" i="3"/>
  <c r="D42" i="3"/>
  <c r="D40" i="3"/>
  <c r="D62" i="3"/>
  <c r="E33" i="3"/>
  <c r="E65" i="3" l="1"/>
  <c r="F65" i="3" s="1"/>
  <c r="D35" i="3"/>
  <c r="D47" i="3"/>
  <c r="F47" i="3" s="1"/>
  <c r="E35" i="3"/>
  <c r="F35" i="3" s="1"/>
  <c r="D33" i="3"/>
  <c r="F33" i="3" s="1"/>
  <c r="D58" i="3"/>
  <c r="F58" i="3" s="1"/>
  <c r="D5" i="3"/>
  <c r="F5" i="3" s="1"/>
  <c r="D32" i="3" l="1"/>
  <c r="D31" i="3" s="1"/>
  <c r="E32" i="3"/>
  <c r="F32" i="3" s="1"/>
  <c r="E31" i="3" l="1"/>
  <c r="F31" i="3" s="1"/>
  <c r="D4" i="3"/>
  <c r="E4" i="3" l="1"/>
  <c r="F4" i="3" s="1"/>
</calcChain>
</file>

<file path=xl/sharedStrings.xml><?xml version="1.0" encoding="utf-8"?>
<sst xmlns="http://schemas.openxmlformats.org/spreadsheetml/2006/main" count="216" uniqueCount="148">
  <si>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</si>
  <si>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</si>
  <si>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</si>
  <si>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</si>
  <si>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</si>
  <si>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</si>
  <si>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</si>
  <si>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</si>
  <si>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</si>
  <si>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</si>
  <si>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</si>
  <si>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</si>
  <si>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</si>
  <si>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</si>
  <si>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</si>
  <si>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</si>
  <si>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</si>
  <si>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</si>
  <si>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</si>
  <si>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</si>
  <si>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</si>
  <si>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</si>
  <si>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</si>
  <si>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</si>
  <si>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</si>
  <si>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</si>
  <si>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</si>
  <si>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</si>
  <si>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</si>
  <si>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</si>
  <si>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</si>
  <si>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</si>
  <si>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</si>
  <si>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</si>
  <si>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</si>
  <si>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</si>
  <si>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</si>
  <si>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</si>
  <si>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</si>
  <si>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</si>
  <si>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</si>
  <si>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</si>
  <si>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</si>
  <si>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</si>
  <si>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</si>
  <si>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</si>
  <si>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</si>
  <si>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</si>
  <si>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</si>
  <si>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</si>
  <si>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</si>
  <si>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</si>
  <si>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</si>
  <si>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</si>
  <si>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</si>
  <si>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</si>
  <si>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</si>
  <si>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</si>
  <si>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</si>
  <si>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</si>
  <si>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</si>
  <si>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</si>
  <si>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</si>
  <si>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</si>
  <si>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</si>
  <si>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</si>
  <si>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</si>
  <si>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</si>
  <si>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</si>
  <si>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</si>
  <si>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</si>
  <si>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</si>
  <si>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</si>
  <si>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</si>
  <si>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</si>
  <si>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</si>
  <si>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</si>
  <si>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</si>
  <si>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</si>
  <si>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</si>
  <si>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</si>
  <si>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</si>
  <si>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</si>
  <si>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</si>
  <si>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</si>
  <si>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</si>
  <si>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</si>
  <si>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</si>
  <si>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</si>
  <si>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</si>
  <si>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</si>
  <si>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</si>
  <si>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</si>
  <si>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</si>
  <si>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</si>
  <si>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</si>
  <si>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</si>
  <si>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</si>
  <si>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</si>
  <si>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</si>
  <si>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</si>
  <si>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</si>
  <si>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</si>
  <si>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</si>
  <si>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</si>
  <si>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</si>
  <si>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</si>
  <si>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</si>
  <si>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</si>
  <si>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</si>
  <si>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</si>
  <si>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</si>
  <si>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</si>
  <si>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</si>
  <si>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</si>
  <si>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</si>
  <si>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</si>
  <si>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</si>
  <si>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</si>
  <si>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</si>
  <si>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</si>
  <si>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</si>
  <si>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</si>
  <si>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</si>
  <si>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</si>
  <si>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</si>
  <si>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</si>
  <si>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</si>
  <si>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</si>
  <si>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</si>
  <si>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</si>
  <si>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</si>
  <si>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</si>
  <si>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</si>
  <si>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</si>
  <si>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</si>
  <si>
    <t>487 21925520140000150</t>
  </si>
  <si>
    <t>Возврат остатков субвенций на поддержку сельскохозяйственного производства по отдельным подотраслям растениеводства и животноводства из бюджетов муниципальных округов</t>
  </si>
  <si>
    <t>082 21935508140000150</t>
  </si>
  <si>
    <t>001 21945160140000150</t>
  </si>
  <si>
    <t>000 21960010140000150</t>
  </si>
  <si>
    <t>010.</t>
  </si>
  <si>
    <t>001 20210000000000150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</si>
  <si>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</si>
  <si>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</si>
  <si>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487 21945303140000150</t>
  </si>
  <si>
    <t>Исполнение бюджета Балахнинского муниципального округа по доходам на 01.11.2021 г.</t>
  </si>
  <si>
    <t>Факт исполнения на 01.11.2021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</si>
</sst>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/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164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1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 applyProtection="1">
      <alignment horizontal="center" wrapText="1" readingOrder="1"/>
      <protection locked="0"/>
    </xf>
    <xf numFmtId="3" fontId="2" fillId="0" borderId="1" xfId="0" applyNumberFormat="1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1" xfId="0" applyFont="1" applyBorder="1" applyAlignment="1" applyProtection="1">
      <alignment horizontal="left" wrapText="1" readingOrder="1"/>
      <protection locked="0"/>
    </xf>
    <xf numFmtId="0" fontId="1" fillId="0" borderId="1" xfId="0" applyFont="1" applyBorder="1" applyAlignment="1" applyProtection="1">
      <alignment horizontal="center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49" fontId="2" fillId="0" borderId="1" xfId="0" applyNumberFormat="1" applyFont="1" applyBorder="1" applyAlignment="1">
      <alignment horizontal="left" wrapText="1"/>
    </xf>
    <xf numFmtId="0" fontId="6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6"/>
  <sheetViews>
    <sheetView tabSelected="1" zoomScale="60" zoomScaleNormal="60" workbookViewId="0">
      <selection activeCell="A3" sqref="A3"/>
    </sheetView>
  </sheetViews>
  <sheetFormatPr defaultRowHeight="18.75" x14ac:dyDescent="0.3"/>
  <cols>
    <col min="1" max="1" width="126" style="5" customWidth="1"/>
    <col min="2" max="2" width="10.42578125" style="5" customWidth="1"/>
    <col min="3" max="3" width="41" style="5" customWidth="1"/>
    <col min="4" max="4" width="23.5703125" style="3" customWidth="1"/>
    <col min="5" max="5" width="21.7109375" style="11" customWidth="1"/>
    <col min="6" max="6" width="17.140625" style="3" customWidth="1"/>
    <col min="7" max="16384" width="9.140625" style="5"/>
  </cols>
  <sheetData>
    <row r="1" spans="1:6" ht="42" customHeight="1" x14ac:dyDescent="0.35">
      <c r="A1" s="28" t="s">
        <v>146</v>
      </c>
      <c r="B1" s="28"/>
      <c r="C1" s="28"/>
      <c r="D1" s="28"/>
      <c r="E1" s="28"/>
      <c r="F1" s="28"/>
    </row>
    <row r="2" spans="1:6" ht="42" customHeight="1" x14ac:dyDescent="0.3">
      <c r="A2" s="29"/>
      <c r="B2" s="30"/>
      <c r="C2" s="30"/>
      <c r="D2" s="30"/>
      <c r="F2" s="4" t="s">
        <v>113</v>
      </c>
    </row>
    <row r="3" spans="1:6" ht="56.25" customHeight="1" x14ac:dyDescent="0.3">
      <c r="A3" s="17" t="s">
        <v>7</v>
      </c>
      <c r="B3" s="17" t="s">
        <v>8</v>
      </c>
      <c r="C3" s="17" t="s">
        <v>9</v>
      </c>
      <c r="D3" s="2" t="s">
        <v>112</v>
      </c>
      <c r="E3" s="2" t="s">
        <v>147</v>
      </c>
      <c r="F3" s="2" t="s">
        <v>124</v>
      </c>
    </row>
    <row r="4" spans="1:6" s="1" customFormat="1" ht="29.25" customHeight="1" x14ac:dyDescent="0.3">
      <c r="A4" s="18" t="s">
        <v>10</v>
      </c>
      <c r="B4" s="19" t="s">
        <v>141</v>
      </c>
      <c r="C4" s="19" t="s">
        <v>11</v>
      </c>
      <c r="D4" s="9">
        <f>D5+D31</f>
        <v>2447249.3196199997</v>
      </c>
      <c r="E4" s="9">
        <f>E5+E31</f>
        <v>1707552.49297</v>
      </c>
      <c r="F4" s="9">
        <f>E4/D4%</f>
        <v>69.774357654541831</v>
      </c>
    </row>
    <row r="5" spans="1:6" s="1" customFormat="1" ht="46.5" customHeight="1" x14ac:dyDescent="0.3">
      <c r="A5" s="18" t="s">
        <v>12</v>
      </c>
      <c r="B5" s="19" t="s">
        <v>141</v>
      </c>
      <c r="C5" s="19" t="s">
        <v>13</v>
      </c>
      <c r="D5" s="9">
        <f>SUM(D6:D30)</f>
        <v>872159.99999999988</v>
      </c>
      <c r="E5" s="9">
        <f>SUM(E6:E30)</f>
        <v>644383.29999999993</v>
      </c>
      <c r="F5" s="9">
        <f t="shared" ref="F5:F68" si="0">E5/D5%</f>
        <v>73.883610805356824</v>
      </c>
    </row>
    <row r="6" spans="1:6" ht="33" customHeight="1" x14ac:dyDescent="0.3">
      <c r="A6" s="20" t="s">
        <v>14</v>
      </c>
      <c r="B6" s="21" t="s">
        <v>141</v>
      </c>
      <c r="C6" s="21" t="s">
        <v>15</v>
      </c>
      <c r="D6" s="8">
        <v>547034</v>
      </c>
      <c r="E6" s="8">
        <v>429973.1</v>
      </c>
      <c r="F6" s="8">
        <f t="shared" si="0"/>
        <v>78.600799950277306</v>
      </c>
    </row>
    <row r="7" spans="1:6" ht="33" customHeight="1" x14ac:dyDescent="0.3">
      <c r="A7" s="20" t="s">
        <v>16</v>
      </c>
      <c r="B7" s="21" t="s">
        <v>141</v>
      </c>
      <c r="C7" s="21" t="s">
        <v>17</v>
      </c>
      <c r="D7" s="8">
        <v>18247.599999999999</v>
      </c>
      <c r="E7" s="8">
        <v>16108.7</v>
      </c>
      <c r="F7" s="8">
        <f t="shared" si="0"/>
        <v>88.278458537013094</v>
      </c>
    </row>
    <row r="8" spans="1:6" s="7" customFormat="1" ht="33" customHeight="1" x14ac:dyDescent="0.3">
      <c r="A8" s="20" t="s">
        <v>127</v>
      </c>
      <c r="B8" s="21" t="s">
        <v>141</v>
      </c>
      <c r="C8" s="21" t="s">
        <v>128</v>
      </c>
      <c r="D8" s="8">
        <v>26891.5</v>
      </c>
      <c r="E8" s="8">
        <v>32973.599999999999</v>
      </c>
      <c r="F8" s="8">
        <f t="shared" si="0"/>
        <v>122.61718386850862</v>
      </c>
    </row>
    <row r="9" spans="1:6" ht="33" customHeight="1" x14ac:dyDescent="0.3">
      <c r="A9" s="20" t="s">
        <v>18</v>
      </c>
      <c r="B9" s="21" t="s">
        <v>141</v>
      </c>
      <c r="C9" s="21" t="s">
        <v>129</v>
      </c>
      <c r="D9" s="8">
        <v>4490.8</v>
      </c>
      <c r="E9" s="8">
        <v>5862.6</v>
      </c>
      <c r="F9" s="8">
        <f t="shared" si="0"/>
        <v>130.5468958760132</v>
      </c>
    </row>
    <row r="10" spans="1:6" ht="33" customHeight="1" x14ac:dyDescent="0.3">
      <c r="A10" s="20" t="s">
        <v>19</v>
      </c>
      <c r="B10" s="21" t="s">
        <v>141</v>
      </c>
      <c r="C10" s="21" t="s">
        <v>20</v>
      </c>
      <c r="D10" s="8">
        <v>8.3000000000000007</v>
      </c>
      <c r="E10" s="8">
        <v>4.5</v>
      </c>
      <c r="F10" s="8">
        <f t="shared" si="0"/>
        <v>54.216867469879517</v>
      </c>
    </row>
    <row r="11" spans="1:6" ht="33" customHeight="1" x14ac:dyDescent="0.3">
      <c r="A11" s="20" t="s">
        <v>21</v>
      </c>
      <c r="B11" s="21" t="s">
        <v>141</v>
      </c>
      <c r="C11" s="21" t="s">
        <v>22</v>
      </c>
      <c r="D11" s="8">
        <v>7059.1</v>
      </c>
      <c r="E11" s="8">
        <v>7182.2</v>
      </c>
      <c r="F11" s="8">
        <f t="shared" si="0"/>
        <v>101.74384836593899</v>
      </c>
    </row>
    <row r="12" spans="1:6" ht="33" customHeight="1" x14ac:dyDescent="0.3">
      <c r="A12" s="20" t="s">
        <v>23</v>
      </c>
      <c r="B12" s="21" t="s">
        <v>141</v>
      </c>
      <c r="C12" s="21" t="s">
        <v>24</v>
      </c>
      <c r="D12" s="8">
        <v>40556.699999999997</v>
      </c>
      <c r="E12" s="8">
        <v>15829.8</v>
      </c>
      <c r="F12" s="8">
        <f t="shared" si="0"/>
        <v>39.031282130942607</v>
      </c>
    </row>
    <row r="13" spans="1:6" s="7" customFormat="1" ht="33" customHeight="1" x14ac:dyDescent="0.3">
      <c r="A13" s="20" t="s">
        <v>131</v>
      </c>
      <c r="B13" s="21" t="s">
        <v>141</v>
      </c>
      <c r="C13" s="21" t="s">
        <v>130</v>
      </c>
      <c r="D13" s="8">
        <v>75158.399999999994</v>
      </c>
      <c r="E13" s="8">
        <v>57069.1</v>
      </c>
      <c r="F13" s="8">
        <f t="shared" si="0"/>
        <v>75.931765444714102</v>
      </c>
    </row>
    <row r="14" spans="1:6" ht="33" customHeight="1" x14ac:dyDescent="0.3">
      <c r="A14" s="20" t="s">
        <v>114</v>
      </c>
      <c r="B14" s="21" t="s">
        <v>141</v>
      </c>
      <c r="C14" s="21" t="s">
        <v>25</v>
      </c>
      <c r="D14" s="8">
        <v>10444.6</v>
      </c>
      <c r="E14" s="8">
        <v>9486.9</v>
      </c>
      <c r="F14" s="8">
        <f t="shared" si="0"/>
        <v>90.830668479405631</v>
      </c>
    </row>
    <row r="15" spans="1:6" ht="33" customHeight="1" x14ac:dyDescent="0.3">
      <c r="A15" s="20" t="s">
        <v>115</v>
      </c>
      <c r="B15" s="21" t="s">
        <v>141</v>
      </c>
      <c r="C15" s="21" t="s">
        <v>26</v>
      </c>
      <c r="D15" s="8">
        <v>0</v>
      </c>
      <c r="E15" s="8">
        <v>0</v>
      </c>
      <c r="F15" s="8">
        <v>0</v>
      </c>
    </row>
    <row r="16" spans="1:6" ht="67.5" customHeight="1" x14ac:dyDescent="0.3">
      <c r="A16" s="20" t="s">
        <v>27</v>
      </c>
      <c r="B16" s="21" t="s">
        <v>141</v>
      </c>
      <c r="C16" s="21" t="s">
        <v>28</v>
      </c>
      <c r="D16" s="8">
        <v>62652.7</v>
      </c>
      <c r="E16" s="8">
        <v>19969.2</v>
      </c>
      <c r="F16" s="8">
        <f t="shared" si="0"/>
        <v>31.872848257138166</v>
      </c>
    </row>
    <row r="17" spans="1:6" ht="72" customHeight="1" x14ac:dyDescent="0.3">
      <c r="A17" s="20" t="s">
        <v>0</v>
      </c>
      <c r="B17" s="21" t="s">
        <v>141</v>
      </c>
      <c r="C17" s="21" t="s">
        <v>29</v>
      </c>
      <c r="D17" s="8">
        <v>612.1</v>
      </c>
      <c r="E17" s="8">
        <v>74.400000000000006</v>
      </c>
      <c r="F17" s="8">
        <f t="shared" si="0"/>
        <v>12.15487665414148</v>
      </c>
    </row>
    <row r="18" spans="1:6" ht="75" customHeight="1" x14ac:dyDescent="0.3">
      <c r="A18" s="20" t="s">
        <v>1</v>
      </c>
      <c r="B18" s="21" t="s">
        <v>141</v>
      </c>
      <c r="C18" s="21" t="s">
        <v>30</v>
      </c>
      <c r="D18" s="8">
        <v>1800</v>
      </c>
      <c r="E18" s="8">
        <v>1303</v>
      </c>
      <c r="F18" s="8">
        <f t="shared" si="0"/>
        <v>72.388888888888886</v>
      </c>
    </row>
    <row r="19" spans="1:6" ht="51" customHeight="1" x14ac:dyDescent="0.3">
      <c r="A19" s="20" t="s">
        <v>31</v>
      </c>
      <c r="B19" s="21" t="s">
        <v>141</v>
      </c>
      <c r="C19" s="21" t="s">
        <v>32</v>
      </c>
      <c r="D19" s="8">
        <v>7748.6</v>
      </c>
      <c r="E19" s="8">
        <v>1801.7</v>
      </c>
      <c r="F19" s="8">
        <f t="shared" si="0"/>
        <v>23.251942286348502</v>
      </c>
    </row>
    <row r="20" spans="1:6" ht="51" customHeight="1" x14ac:dyDescent="0.3">
      <c r="A20" s="20" t="s">
        <v>33</v>
      </c>
      <c r="B20" s="21" t="s">
        <v>141</v>
      </c>
      <c r="C20" s="21" t="s">
        <v>34</v>
      </c>
      <c r="D20" s="8">
        <v>0</v>
      </c>
      <c r="E20" s="8">
        <v>1</v>
      </c>
      <c r="F20" s="8">
        <v>0</v>
      </c>
    </row>
    <row r="21" spans="1:6" ht="72" customHeight="1" x14ac:dyDescent="0.3">
      <c r="A21" s="20" t="s">
        <v>2</v>
      </c>
      <c r="B21" s="21" t="s">
        <v>141</v>
      </c>
      <c r="C21" s="21" t="s">
        <v>35</v>
      </c>
      <c r="D21" s="8">
        <v>3706.5</v>
      </c>
      <c r="E21" s="8">
        <v>3104.5</v>
      </c>
      <c r="F21" s="8">
        <f t="shared" si="0"/>
        <v>83.758262511803593</v>
      </c>
    </row>
    <row r="22" spans="1:6" s="6" customFormat="1" ht="85.5" customHeight="1" x14ac:dyDescent="0.3">
      <c r="A22" s="22" t="s">
        <v>125</v>
      </c>
      <c r="B22" s="21" t="s">
        <v>141</v>
      </c>
      <c r="C22" s="23" t="s">
        <v>126</v>
      </c>
      <c r="D22" s="8">
        <v>0</v>
      </c>
      <c r="E22" s="8">
        <v>503.4</v>
      </c>
      <c r="F22" s="8">
        <v>0</v>
      </c>
    </row>
    <row r="23" spans="1:6" ht="39" customHeight="1" x14ac:dyDescent="0.3">
      <c r="A23" s="20" t="s">
        <v>118</v>
      </c>
      <c r="B23" s="21" t="s">
        <v>141</v>
      </c>
      <c r="C23" s="21" t="s">
        <v>36</v>
      </c>
      <c r="D23" s="8">
        <v>27243.1</v>
      </c>
      <c r="E23" s="8">
        <v>15994.8</v>
      </c>
      <c r="F23" s="8">
        <f t="shared" si="0"/>
        <v>58.711380129280442</v>
      </c>
    </row>
    <row r="24" spans="1:6" ht="39" customHeight="1" x14ac:dyDescent="0.3">
      <c r="A24" s="20" t="s">
        <v>37</v>
      </c>
      <c r="B24" s="21" t="s">
        <v>141</v>
      </c>
      <c r="C24" s="21" t="s">
        <v>38</v>
      </c>
      <c r="D24" s="8">
        <v>10738.2</v>
      </c>
      <c r="E24" s="8">
        <v>7280.1</v>
      </c>
      <c r="F24" s="8">
        <f t="shared" si="0"/>
        <v>67.796278705928373</v>
      </c>
    </row>
    <row r="25" spans="1:6" ht="39" customHeight="1" x14ac:dyDescent="0.3">
      <c r="A25" s="20" t="s">
        <v>39</v>
      </c>
      <c r="B25" s="21" t="s">
        <v>141</v>
      </c>
      <c r="C25" s="21" t="s">
        <v>40</v>
      </c>
      <c r="D25" s="8">
        <v>11100</v>
      </c>
      <c r="E25" s="8">
        <v>5349.8</v>
      </c>
      <c r="F25" s="8">
        <f t="shared" si="0"/>
        <v>48.196396396396395</v>
      </c>
    </row>
    <row r="26" spans="1:6" ht="52.5" customHeight="1" x14ac:dyDescent="0.3">
      <c r="A26" s="20" t="s">
        <v>41</v>
      </c>
      <c r="B26" s="21" t="s">
        <v>141</v>
      </c>
      <c r="C26" s="21" t="s">
        <v>42</v>
      </c>
      <c r="D26" s="8">
        <v>0</v>
      </c>
      <c r="E26" s="8">
        <v>0</v>
      </c>
      <c r="F26" s="8">
        <v>0</v>
      </c>
    </row>
    <row r="27" spans="1:6" ht="76.5" customHeight="1" x14ac:dyDescent="0.3">
      <c r="A27" s="20" t="s">
        <v>3</v>
      </c>
      <c r="B27" s="21" t="s">
        <v>141</v>
      </c>
      <c r="C27" s="21" t="s">
        <v>43</v>
      </c>
      <c r="D27" s="8">
        <v>1704.3</v>
      </c>
      <c r="E27" s="8">
        <v>1546.2</v>
      </c>
      <c r="F27" s="8">
        <f t="shared" si="0"/>
        <v>90.723464178841766</v>
      </c>
    </row>
    <row r="28" spans="1:6" ht="54" customHeight="1" x14ac:dyDescent="0.3">
      <c r="A28" s="20" t="s">
        <v>44</v>
      </c>
      <c r="B28" s="21" t="s">
        <v>141</v>
      </c>
      <c r="C28" s="21" t="s">
        <v>45</v>
      </c>
      <c r="D28" s="8">
        <v>1500</v>
      </c>
      <c r="E28" s="8">
        <v>106.1</v>
      </c>
      <c r="F28" s="8">
        <f t="shared" si="0"/>
        <v>7.0733333333333333</v>
      </c>
    </row>
    <row r="29" spans="1:6" ht="33" customHeight="1" x14ac:dyDescent="0.3">
      <c r="A29" s="20" t="s">
        <v>116</v>
      </c>
      <c r="B29" s="21" t="s">
        <v>141</v>
      </c>
      <c r="C29" s="21" t="s">
        <v>46</v>
      </c>
      <c r="D29" s="8">
        <v>11947.8</v>
      </c>
      <c r="E29" s="8">
        <v>10922.2</v>
      </c>
      <c r="F29" s="8">
        <f t="shared" si="0"/>
        <v>91.415992902459038</v>
      </c>
    </row>
    <row r="30" spans="1:6" ht="33" customHeight="1" x14ac:dyDescent="0.3">
      <c r="A30" s="20" t="s">
        <v>117</v>
      </c>
      <c r="B30" s="21" t="s">
        <v>141</v>
      </c>
      <c r="C30" s="21" t="s">
        <v>47</v>
      </c>
      <c r="D30" s="8">
        <v>1515.7</v>
      </c>
      <c r="E30" s="8">
        <v>1936.4</v>
      </c>
      <c r="F30" s="8">
        <f t="shared" si="0"/>
        <v>127.75615227287723</v>
      </c>
    </row>
    <row r="31" spans="1:6" s="1" customFormat="1" ht="40.5" customHeight="1" x14ac:dyDescent="0.3">
      <c r="A31" s="18" t="s">
        <v>48</v>
      </c>
      <c r="B31" s="19" t="s">
        <v>141</v>
      </c>
      <c r="C31" s="19" t="s">
        <v>49</v>
      </c>
      <c r="D31" s="9">
        <f>D32+D62+D65+D64+D60</f>
        <v>1575089.31962</v>
      </c>
      <c r="E31" s="9">
        <f>E32+E62+E65+E64+E60</f>
        <v>1063169.19297</v>
      </c>
      <c r="F31" s="9">
        <f t="shared" si="0"/>
        <v>67.498977977102669</v>
      </c>
    </row>
    <row r="32" spans="1:6" s="1" customFormat="1" ht="48" customHeight="1" x14ac:dyDescent="0.3">
      <c r="A32" s="18" t="s">
        <v>50</v>
      </c>
      <c r="B32" s="19" t="s">
        <v>141</v>
      </c>
      <c r="C32" s="19" t="s">
        <v>51</v>
      </c>
      <c r="D32" s="9">
        <f>D33+D35+D47+D58</f>
        <v>1579782.0266499999</v>
      </c>
      <c r="E32" s="9">
        <f>E33+E35+E47+E58</f>
        <v>1067511.5999999999</v>
      </c>
      <c r="F32" s="9">
        <f t="shared" si="0"/>
        <v>67.573347587939523</v>
      </c>
    </row>
    <row r="33" spans="1:6" s="1" customFormat="1" ht="37.5" customHeight="1" x14ac:dyDescent="0.3">
      <c r="A33" s="18" t="s">
        <v>52</v>
      </c>
      <c r="B33" s="19" t="s">
        <v>141</v>
      </c>
      <c r="C33" s="19" t="s">
        <v>53</v>
      </c>
      <c r="D33" s="9">
        <f>D34</f>
        <v>226425.60000000001</v>
      </c>
      <c r="E33" s="9">
        <f>E34</f>
        <v>204726.39999999999</v>
      </c>
      <c r="F33" s="9">
        <f t="shared" si="0"/>
        <v>90.41663133497272</v>
      </c>
    </row>
    <row r="34" spans="1:6" s="6" customFormat="1" ht="37.5" customHeight="1" x14ac:dyDescent="0.3">
      <c r="A34" s="24" t="s">
        <v>54</v>
      </c>
      <c r="B34" s="21" t="s">
        <v>141</v>
      </c>
      <c r="C34" s="16" t="s">
        <v>142</v>
      </c>
      <c r="D34" s="8">
        <f>226425600/1000</f>
        <v>226425.60000000001</v>
      </c>
      <c r="E34" s="8">
        <v>204726.39999999999</v>
      </c>
      <c r="F34" s="8">
        <f t="shared" si="0"/>
        <v>90.41663133497272</v>
      </c>
    </row>
    <row r="35" spans="1:6" s="1" customFormat="1" ht="39" customHeight="1" x14ac:dyDescent="0.3">
      <c r="A35" s="18" t="s">
        <v>55</v>
      </c>
      <c r="B35" s="19" t="s">
        <v>141</v>
      </c>
      <c r="C35" s="19" t="s">
        <v>56</v>
      </c>
      <c r="D35" s="9">
        <f>SUM(D36:D46)</f>
        <v>519082.82664999994</v>
      </c>
      <c r="E35" s="9">
        <f>SUM(E36:E46)</f>
        <v>157283.20000000001</v>
      </c>
      <c r="F35" s="9">
        <f t="shared" si="0"/>
        <v>30.300212591323266</v>
      </c>
    </row>
    <row r="36" spans="1:6" ht="49.5" customHeight="1" x14ac:dyDescent="0.3">
      <c r="A36" s="20" t="s">
        <v>57</v>
      </c>
      <c r="B36" s="21" t="s">
        <v>141</v>
      </c>
      <c r="C36" s="21" t="s">
        <v>58</v>
      </c>
      <c r="D36" s="8">
        <v>124746.2</v>
      </c>
      <c r="E36" s="8">
        <v>9802.6</v>
      </c>
      <c r="F36" s="8">
        <f t="shared" si="0"/>
        <v>7.8580349541709493</v>
      </c>
    </row>
    <row r="37" spans="1:6" ht="72" customHeight="1" x14ac:dyDescent="0.3">
      <c r="A37" s="20" t="s">
        <v>4</v>
      </c>
      <c r="B37" s="21" t="s">
        <v>141</v>
      </c>
      <c r="C37" s="14" t="s">
        <v>59</v>
      </c>
      <c r="D37" s="8">
        <v>52072.1</v>
      </c>
      <c r="E37" s="8">
        <v>0</v>
      </c>
      <c r="F37" s="8">
        <f t="shared" si="0"/>
        <v>0</v>
      </c>
    </row>
    <row r="38" spans="1:6" ht="99" customHeight="1" x14ac:dyDescent="0.3">
      <c r="A38" s="20" t="s">
        <v>5</v>
      </c>
      <c r="B38" s="21" t="s">
        <v>141</v>
      </c>
      <c r="C38" s="14" t="s">
        <v>60</v>
      </c>
      <c r="D38" s="8">
        <v>138428.6</v>
      </c>
      <c r="E38" s="8">
        <v>22846.5</v>
      </c>
      <c r="F38" s="8">
        <f t="shared" si="0"/>
        <v>16.504176160128758</v>
      </c>
    </row>
    <row r="39" spans="1:6" ht="72" customHeight="1" x14ac:dyDescent="0.3">
      <c r="A39" s="20" t="s">
        <v>6</v>
      </c>
      <c r="B39" s="21" t="s">
        <v>141</v>
      </c>
      <c r="C39" s="21" t="s">
        <v>61</v>
      </c>
      <c r="D39" s="8">
        <v>4669.6000000000004</v>
      </c>
      <c r="E39" s="8">
        <v>770.4</v>
      </c>
      <c r="F39" s="8">
        <f t="shared" si="0"/>
        <v>16.498201130717831</v>
      </c>
    </row>
    <row r="40" spans="1:6" ht="72" customHeight="1" x14ac:dyDescent="0.3">
      <c r="A40" s="20" t="s">
        <v>62</v>
      </c>
      <c r="B40" s="21" t="s">
        <v>141</v>
      </c>
      <c r="C40" s="21" t="s">
        <v>63</v>
      </c>
      <c r="D40" s="8">
        <f>34448654.82/1000</f>
        <v>34448.654820000003</v>
      </c>
      <c r="E40" s="8">
        <v>16342.2</v>
      </c>
      <c r="F40" s="8">
        <f t="shared" si="0"/>
        <v>47.43929795050267</v>
      </c>
    </row>
    <row r="41" spans="1:6" ht="58.5" customHeight="1" x14ac:dyDescent="0.3">
      <c r="A41" s="20" t="s">
        <v>64</v>
      </c>
      <c r="B41" s="21" t="s">
        <v>141</v>
      </c>
      <c r="C41" s="21" t="s">
        <v>65</v>
      </c>
      <c r="D41" s="8">
        <f>35240871.15/1000</f>
        <v>35240.871149999999</v>
      </c>
      <c r="E41" s="8">
        <v>29364.2</v>
      </c>
      <c r="F41" s="8">
        <f t="shared" si="0"/>
        <v>83.324273894971526</v>
      </c>
    </row>
    <row r="42" spans="1:6" ht="46.5" customHeight="1" x14ac:dyDescent="0.3">
      <c r="A42" s="20" t="s">
        <v>66</v>
      </c>
      <c r="B42" s="21" t="s">
        <v>141</v>
      </c>
      <c r="C42" s="21" t="s">
        <v>67</v>
      </c>
      <c r="D42" s="8">
        <f>460966.89/1000</f>
        <v>460.96689000000003</v>
      </c>
      <c r="E42" s="8">
        <v>461</v>
      </c>
      <c r="F42" s="8">
        <f t="shared" si="0"/>
        <v>100.00718272846018</v>
      </c>
    </row>
    <row r="43" spans="1:6" ht="46.5" customHeight="1" x14ac:dyDescent="0.3">
      <c r="A43" s="20" t="s">
        <v>68</v>
      </c>
      <c r="B43" s="21" t="s">
        <v>141</v>
      </c>
      <c r="C43" s="21" t="s">
        <v>69</v>
      </c>
      <c r="D43" s="8">
        <v>2131</v>
      </c>
      <c r="E43" s="8">
        <v>2131</v>
      </c>
      <c r="F43" s="8">
        <f t="shared" si="0"/>
        <v>100</v>
      </c>
    </row>
    <row r="44" spans="1:6" ht="34.5" customHeight="1" x14ac:dyDescent="0.3">
      <c r="A44" s="20" t="s">
        <v>70</v>
      </c>
      <c r="B44" s="21" t="s">
        <v>141</v>
      </c>
      <c r="C44" s="21" t="s">
        <v>71</v>
      </c>
      <c r="D44" s="8">
        <f>2478600/1000</f>
        <v>2478.6</v>
      </c>
      <c r="E44" s="8">
        <v>316.10000000000002</v>
      </c>
      <c r="F44" s="8">
        <f t="shared" si="0"/>
        <v>12.753167110465588</v>
      </c>
    </row>
    <row r="45" spans="1:6" ht="39" customHeight="1" x14ac:dyDescent="0.3">
      <c r="A45" s="20" t="s">
        <v>72</v>
      </c>
      <c r="B45" s="21" t="s">
        <v>141</v>
      </c>
      <c r="C45" s="21" t="s">
        <v>73</v>
      </c>
      <c r="D45" s="8">
        <f>22340733.79/1000</f>
        <v>22340.733789999998</v>
      </c>
      <c r="E45" s="8">
        <v>6920</v>
      </c>
      <c r="F45" s="8">
        <f t="shared" si="0"/>
        <v>30.974810698015126</v>
      </c>
    </row>
    <row r="46" spans="1:6" ht="42" customHeight="1" x14ac:dyDescent="0.3">
      <c r="A46" s="20" t="s">
        <v>74</v>
      </c>
      <c r="B46" s="21" t="s">
        <v>141</v>
      </c>
      <c r="C46" s="21" t="s">
        <v>75</v>
      </c>
      <c r="D46" s="8">
        <v>102065.5</v>
      </c>
      <c r="E46" s="8">
        <v>68329.2</v>
      </c>
      <c r="F46" s="8">
        <f t="shared" si="0"/>
        <v>66.946421660600294</v>
      </c>
    </row>
    <row r="47" spans="1:6" s="1" customFormat="1" ht="42" customHeight="1" x14ac:dyDescent="0.3">
      <c r="A47" s="18" t="s">
        <v>76</v>
      </c>
      <c r="B47" s="19" t="s">
        <v>141</v>
      </c>
      <c r="C47" s="19" t="s">
        <v>77</v>
      </c>
      <c r="D47" s="9">
        <f>SUM(D48:D57)</f>
        <v>774364.79999999993</v>
      </c>
      <c r="E47" s="9">
        <f>SUM(E48:E57)</f>
        <v>650425.29999999993</v>
      </c>
      <c r="F47" s="9">
        <f t="shared" si="0"/>
        <v>83.994688291616555</v>
      </c>
    </row>
    <row r="48" spans="1:6" ht="42" customHeight="1" x14ac:dyDescent="0.3">
      <c r="A48" s="20" t="s">
        <v>78</v>
      </c>
      <c r="B48" s="21" t="s">
        <v>141</v>
      </c>
      <c r="C48" s="21" t="s">
        <v>79</v>
      </c>
      <c r="D48" s="8">
        <v>693204</v>
      </c>
      <c r="E48" s="8">
        <v>587837.6</v>
      </c>
      <c r="F48" s="8">
        <f t="shared" si="0"/>
        <v>84.800087708668727</v>
      </c>
    </row>
    <row r="49" spans="1:6" ht="72" customHeight="1" x14ac:dyDescent="0.3">
      <c r="A49" s="20" t="s">
        <v>80</v>
      </c>
      <c r="B49" s="21" t="s">
        <v>141</v>
      </c>
      <c r="C49" s="21" t="s">
        <v>81</v>
      </c>
      <c r="D49" s="8">
        <f>18631900/1000</f>
        <v>18631.900000000001</v>
      </c>
      <c r="E49" s="8">
        <v>15572.5</v>
      </c>
      <c r="F49" s="8">
        <f t="shared" si="0"/>
        <v>83.579774472812744</v>
      </c>
    </row>
    <row r="50" spans="1:6" ht="63" customHeight="1" x14ac:dyDescent="0.3">
      <c r="A50" s="20" t="s">
        <v>82</v>
      </c>
      <c r="B50" s="21" t="s">
        <v>141</v>
      </c>
      <c r="C50" s="21" t="s">
        <v>83</v>
      </c>
      <c r="D50" s="8">
        <f>21216000/1000</f>
        <v>21216</v>
      </c>
      <c r="E50" s="8">
        <v>9744.2000000000007</v>
      </c>
      <c r="F50" s="8">
        <f t="shared" si="0"/>
        <v>45.928544494720967</v>
      </c>
    </row>
    <row r="51" spans="1:6" ht="36.75" customHeight="1" x14ac:dyDescent="0.3">
      <c r="A51" s="20" t="s">
        <v>84</v>
      </c>
      <c r="B51" s="21" t="s">
        <v>141</v>
      </c>
      <c r="C51" s="21" t="s">
        <v>85</v>
      </c>
      <c r="D51" s="8">
        <f>1173400/1000</f>
        <v>1173.4000000000001</v>
      </c>
      <c r="E51" s="8">
        <v>906.8</v>
      </c>
      <c r="F51" s="8">
        <f t="shared" si="0"/>
        <v>77.279700017044476</v>
      </c>
    </row>
    <row r="52" spans="1:6" ht="64.5" customHeight="1" x14ac:dyDescent="0.3">
      <c r="A52" s="20" t="s">
        <v>86</v>
      </c>
      <c r="B52" s="21" t="s">
        <v>141</v>
      </c>
      <c r="C52" s="21" t="s">
        <v>87</v>
      </c>
      <c r="D52" s="8">
        <f>37600/1000</f>
        <v>37.6</v>
      </c>
      <c r="E52" s="8">
        <v>0</v>
      </c>
      <c r="F52" s="8">
        <f t="shared" si="0"/>
        <v>0</v>
      </c>
    </row>
    <row r="53" spans="1:6" ht="63" customHeight="1" x14ac:dyDescent="0.3">
      <c r="A53" s="20" t="s">
        <v>88</v>
      </c>
      <c r="B53" s="21" t="s">
        <v>141</v>
      </c>
      <c r="C53" s="21" t="s">
        <v>89</v>
      </c>
      <c r="D53" s="8">
        <v>951.3</v>
      </c>
      <c r="E53" s="8">
        <v>951.3</v>
      </c>
      <c r="F53" s="8">
        <f t="shared" si="0"/>
        <v>100</v>
      </c>
    </row>
    <row r="54" spans="1:6" ht="76.5" customHeight="1" x14ac:dyDescent="0.3">
      <c r="A54" s="20" t="s">
        <v>90</v>
      </c>
      <c r="B54" s="21" t="s">
        <v>141</v>
      </c>
      <c r="C54" s="21" t="s">
        <v>91</v>
      </c>
      <c r="D54" s="8">
        <v>1902.7</v>
      </c>
      <c r="E54" s="8">
        <v>1902.7</v>
      </c>
      <c r="F54" s="8">
        <f t="shared" si="0"/>
        <v>100</v>
      </c>
    </row>
    <row r="55" spans="1:6" ht="61.5" customHeight="1" x14ac:dyDescent="0.3">
      <c r="A55" s="20" t="s">
        <v>92</v>
      </c>
      <c r="B55" s="21" t="s">
        <v>141</v>
      </c>
      <c r="C55" s="21" t="s">
        <v>93</v>
      </c>
      <c r="D55" s="8">
        <f>28198600/1000</f>
        <v>28198.6</v>
      </c>
      <c r="E55" s="8">
        <v>25848.7</v>
      </c>
      <c r="F55" s="8">
        <f t="shared" si="0"/>
        <v>91.666607562077559</v>
      </c>
    </row>
    <row r="56" spans="1:6" ht="48" customHeight="1" x14ac:dyDescent="0.3">
      <c r="A56" s="20" t="s">
        <v>94</v>
      </c>
      <c r="B56" s="21" t="s">
        <v>141</v>
      </c>
      <c r="C56" s="21" t="s">
        <v>95</v>
      </c>
      <c r="D56" s="8">
        <v>1863.1</v>
      </c>
      <c r="E56" s="8">
        <v>1863.1</v>
      </c>
      <c r="F56" s="8">
        <f t="shared" si="0"/>
        <v>100</v>
      </c>
    </row>
    <row r="57" spans="1:6" ht="48" customHeight="1" x14ac:dyDescent="0.3">
      <c r="A57" s="20" t="s">
        <v>96</v>
      </c>
      <c r="B57" s="21" t="s">
        <v>141</v>
      </c>
      <c r="C57" s="21" t="s">
        <v>97</v>
      </c>
      <c r="D57" s="8">
        <v>7186.2</v>
      </c>
      <c r="E57" s="8">
        <v>5798.4</v>
      </c>
      <c r="F57" s="8">
        <f t="shared" si="0"/>
        <v>80.68798530516824</v>
      </c>
    </row>
    <row r="58" spans="1:6" s="1" customFormat="1" ht="42" customHeight="1" x14ac:dyDescent="0.3">
      <c r="A58" s="18" t="s">
        <v>119</v>
      </c>
      <c r="B58" s="19" t="s">
        <v>141</v>
      </c>
      <c r="C58" s="19" t="s">
        <v>98</v>
      </c>
      <c r="D58" s="9">
        <f>D59</f>
        <v>59908.800000000003</v>
      </c>
      <c r="E58" s="9">
        <f>E59</f>
        <v>55076.7</v>
      </c>
      <c r="F58" s="9">
        <f t="shared" si="0"/>
        <v>91.934240044868176</v>
      </c>
    </row>
    <row r="59" spans="1:6" ht="40.5" customHeight="1" x14ac:dyDescent="0.3">
      <c r="A59" s="20" t="s">
        <v>99</v>
      </c>
      <c r="B59" s="21" t="s">
        <v>141</v>
      </c>
      <c r="C59" s="21" t="s">
        <v>100</v>
      </c>
      <c r="D59" s="8">
        <v>59908.800000000003</v>
      </c>
      <c r="E59" s="8">
        <v>55076.7</v>
      </c>
      <c r="F59" s="8">
        <f t="shared" si="0"/>
        <v>91.934240044868176</v>
      </c>
    </row>
    <row r="60" spans="1:6" s="1" customFormat="1" ht="36" customHeight="1" x14ac:dyDescent="0.3">
      <c r="A60" s="18" t="s">
        <v>132</v>
      </c>
      <c r="B60" s="19" t="s">
        <v>141</v>
      </c>
      <c r="C60" s="19" t="s">
        <v>133</v>
      </c>
      <c r="D60" s="9">
        <f>D61</f>
        <v>100</v>
      </c>
      <c r="E60" s="9">
        <f>E61</f>
        <v>100</v>
      </c>
      <c r="F60" s="9">
        <f t="shared" si="0"/>
        <v>100</v>
      </c>
    </row>
    <row r="61" spans="1:6" s="10" customFormat="1" ht="36" customHeight="1" x14ac:dyDescent="0.3">
      <c r="A61" s="20" t="s">
        <v>134</v>
      </c>
      <c r="B61" s="21" t="s">
        <v>141</v>
      </c>
      <c r="C61" s="21" t="s">
        <v>135</v>
      </c>
      <c r="D61" s="8">
        <v>100</v>
      </c>
      <c r="E61" s="8">
        <v>100</v>
      </c>
      <c r="F61" s="8">
        <f t="shared" si="0"/>
        <v>100</v>
      </c>
    </row>
    <row r="62" spans="1:6" s="1" customFormat="1" ht="32.25" customHeight="1" x14ac:dyDescent="0.3">
      <c r="A62" s="25" t="s">
        <v>101</v>
      </c>
      <c r="B62" s="19" t="s">
        <v>141</v>
      </c>
      <c r="C62" s="26" t="s">
        <v>102</v>
      </c>
      <c r="D62" s="9">
        <f>D63</f>
        <v>0</v>
      </c>
      <c r="E62" s="9">
        <f>E63</f>
        <v>0.2</v>
      </c>
      <c r="F62" s="9">
        <v>0</v>
      </c>
    </row>
    <row r="63" spans="1:6" ht="32.25" customHeight="1" x14ac:dyDescent="0.3">
      <c r="A63" s="24" t="s">
        <v>103</v>
      </c>
      <c r="B63" s="21" t="s">
        <v>141</v>
      </c>
      <c r="C63" s="14" t="s">
        <v>104</v>
      </c>
      <c r="D63" s="8">
        <v>0</v>
      </c>
      <c r="E63" s="8">
        <v>0.2</v>
      </c>
      <c r="F63" s="8">
        <v>0</v>
      </c>
    </row>
    <row r="64" spans="1:6" s="1" customFormat="1" ht="64.5" customHeight="1" x14ac:dyDescent="0.3">
      <c r="A64" s="18" t="s">
        <v>122</v>
      </c>
      <c r="B64" s="19" t="s">
        <v>141</v>
      </c>
      <c r="C64" s="19" t="s">
        <v>123</v>
      </c>
      <c r="D64" s="9">
        <v>7834.5</v>
      </c>
      <c r="E64" s="9">
        <v>8184.6</v>
      </c>
      <c r="F64" s="9">
        <f t="shared" si="0"/>
        <v>104.46869615163699</v>
      </c>
    </row>
    <row r="65" spans="1:6" s="1" customFormat="1" ht="54" customHeight="1" x14ac:dyDescent="0.3">
      <c r="A65" s="18" t="s">
        <v>105</v>
      </c>
      <c r="B65" s="19" t="s">
        <v>141</v>
      </c>
      <c r="C65" s="19" t="s">
        <v>106</v>
      </c>
      <c r="D65" s="9">
        <f>D66+D68+D70+D72+D69+D67+D71</f>
        <v>-12627.207029999998</v>
      </c>
      <c r="E65" s="9">
        <f>E66+E68+E70+E72+E69+E67+E71</f>
        <v>-12627.207029999998</v>
      </c>
      <c r="F65" s="9">
        <f t="shared" si="0"/>
        <v>100</v>
      </c>
    </row>
    <row r="66" spans="1:6" ht="61.5" customHeight="1" x14ac:dyDescent="0.3">
      <c r="A66" s="24" t="s">
        <v>107</v>
      </c>
      <c r="B66" s="14" t="s">
        <v>141</v>
      </c>
      <c r="C66" s="14" t="s">
        <v>108</v>
      </c>
      <c r="D66" s="8">
        <v>0</v>
      </c>
      <c r="E66" s="8">
        <v>0</v>
      </c>
      <c r="F66" s="8">
        <v>0</v>
      </c>
    </row>
    <row r="67" spans="1:6" s="13" customFormat="1" ht="61.5" customHeight="1" x14ac:dyDescent="0.3">
      <c r="A67" s="24" t="s">
        <v>143</v>
      </c>
      <c r="B67" s="14" t="s">
        <v>141</v>
      </c>
      <c r="C67" s="15">
        <v>4.8721925304139997E+19</v>
      </c>
      <c r="D67" s="8">
        <v>-3117.8</v>
      </c>
      <c r="E67" s="8">
        <v>-3117.8</v>
      </c>
      <c r="F67" s="8">
        <f t="shared" si="0"/>
        <v>100</v>
      </c>
    </row>
    <row r="68" spans="1:6" ht="61.5" customHeight="1" x14ac:dyDescent="0.3">
      <c r="A68" s="24" t="s">
        <v>109</v>
      </c>
      <c r="B68" s="14" t="s">
        <v>141</v>
      </c>
      <c r="C68" s="16" t="s">
        <v>136</v>
      </c>
      <c r="D68" s="8">
        <f>-778807.03/1000</f>
        <v>-778.80703000000005</v>
      </c>
      <c r="E68" s="8">
        <f>-778807.03/1000</f>
        <v>-778.80703000000005</v>
      </c>
      <c r="F68" s="8">
        <f t="shared" si="0"/>
        <v>100</v>
      </c>
    </row>
    <row r="69" spans="1:6" s="12" customFormat="1" ht="61.5" customHeight="1" x14ac:dyDescent="0.3">
      <c r="A69" s="24" t="s">
        <v>137</v>
      </c>
      <c r="B69" s="14" t="s">
        <v>141</v>
      </c>
      <c r="C69" s="16" t="s">
        <v>138</v>
      </c>
      <c r="D69" s="8">
        <v>-7.8</v>
      </c>
      <c r="E69" s="8">
        <v>-7.8</v>
      </c>
      <c r="F69" s="8">
        <f t="shared" ref="F69:F72" si="1">E69/D69%</f>
        <v>100</v>
      </c>
    </row>
    <row r="70" spans="1:6" ht="66" customHeight="1" x14ac:dyDescent="0.3">
      <c r="A70" s="27" t="s">
        <v>110</v>
      </c>
      <c r="B70" s="14" t="s">
        <v>141</v>
      </c>
      <c r="C70" s="16" t="s">
        <v>139</v>
      </c>
      <c r="D70" s="8">
        <v>-2844.5</v>
      </c>
      <c r="E70" s="8">
        <v>-2997.3</v>
      </c>
      <c r="F70" s="8">
        <f t="shared" si="1"/>
        <v>105.37177008261558</v>
      </c>
    </row>
    <row r="71" spans="1:6" s="13" customFormat="1" ht="66" customHeight="1" x14ac:dyDescent="0.3">
      <c r="A71" s="27" t="s">
        <v>144</v>
      </c>
      <c r="B71" s="14" t="s">
        <v>141</v>
      </c>
      <c r="C71" s="16" t="s">
        <v>145</v>
      </c>
      <c r="D71" s="8">
        <v>-630.29999999999995</v>
      </c>
      <c r="E71" s="8">
        <v>-630.29999999999995</v>
      </c>
      <c r="F71" s="8">
        <f t="shared" si="1"/>
        <v>100</v>
      </c>
    </row>
    <row r="72" spans="1:6" ht="54" customHeight="1" x14ac:dyDescent="0.3">
      <c r="A72" s="27" t="s">
        <v>111</v>
      </c>
      <c r="B72" s="14" t="s">
        <v>141</v>
      </c>
      <c r="C72" s="16" t="s">
        <v>140</v>
      </c>
      <c r="D72" s="8">
        <v>-5248</v>
      </c>
      <c r="E72" s="8">
        <v>-5095.2</v>
      </c>
      <c r="F72" s="8">
        <f t="shared" si="1"/>
        <v>97.088414634146346</v>
      </c>
    </row>
    <row r="76" spans="1:6" ht="41.25" customHeight="1" x14ac:dyDescent="0.3">
      <c r="A76" s="5" t="s">
        <v>120</v>
      </c>
      <c r="C76" s="5" t="s">
        <v>121</v>
      </c>
    </row>
  </sheetData>
  <autoFilter ref="A3:F72" xr:uid="{81BFFBEE-EBF0-49CC-810A-C4282529525C}"/>
  <mergeCells count="2">
    <mergeCell ref="A1:F1"/>
    <mergeCell ref="A2:D2"/>
  </mergeCells>
  <pageMargins left="0.39370078740157483" right="0.39370078740157483" top="0.19685039370078741" bottom="0.19685039370078741" header="0.31496062992125984" footer="0.31496062992125984"/>
  <pageSetup paperSize="9" scale="4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2021-11-11T08:09:29Z</dcterms:modified>
</cp:coreProperties>
</file>